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lenCrane\Dropbox\BCRC\"/>
    </mc:Choice>
  </mc:AlternateContent>
  <xr:revisionPtr revIDLastSave="0" documentId="8_{8960C280-027B-494A-9E67-8076C5D69708}" xr6:coauthVersionLast="43" xr6:coauthVersionMax="43" xr10:uidLastSave="{00000000-0000-0000-0000-000000000000}"/>
  <bookViews>
    <workbookView xWindow="-110" yWindow="-110" windowWidth="19420" windowHeight="10420" xr2:uid="{2966B55E-CC6C-4585-8E20-F11B7BE0C400}"/>
  </bookViews>
  <sheets>
    <sheet name="Sheet1" sheetId="1" r:id="rId1"/>
  </sheets>
  <definedNames>
    <definedName name="_xlnm.Print_Area" localSheetId="0">Sheet1!$A$1:$E$52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" l="1"/>
  <c r="B11" i="1"/>
  <c r="C24" i="1"/>
  <c r="C25" i="1"/>
  <c r="B24" i="1"/>
  <c r="B26" i="1"/>
  <c r="B27" i="1"/>
  <c r="E31" i="1"/>
  <c r="C26" i="1"/>
  <c r="C27" i="1"/>
  <c r="C31" i="1"/>
  <c r="C33" i="1"/>
  <c r="C32" i="1"/>
  <c r="D31" i="1"/>
  <c r="D32" i="1"/>
  <c r="E32" i="1"/>
  <c r="E33" i="1"/>
  <c r="E35" i="1"/>
  <c r="D33" i="1"/>
  <c r="D35" i="1"/>
</calcChain>
</file>

<file path=xl/sharedStrings.xml><?xml version="1.0" encoding="utf-8"?>
<sst xmlns="http://schemas.openxmlformats.org/spreadsheetml/2006/main" count="43" uniqueCount="36">
  <si>
    <t>Step 1: Your Current Calving Distribution</t>
  </si>
  <si>
    <t>First Calf Born Date</t>
  </si>
  <si>
    <t># Calves Born Day 1-21</t>
  </si>
  <si>
    <t># Calves Born Day 22-42</t>
  </si>
  <si>
    <t># Calves Born Day 42-63</t>
  </si>
  <si>
    <t># Calves Born Day 63-83+</t>
  </si>
  <si>
    <t>Total # of Calves</t>
  </si>
  <si>
    <t>Weaning Date</t>
  </si>
  <si>
    <t>Average Birth Weight (lb.)</t>
  </si>
  <si>
    <t>Average Daily Gain (lb./day</t>
  </si>
  <si>
    <t>Calf Death Loss - Birth to Summer Pasture Turnout (%)</t>
  </si>
  <si>
    <t>Sale Price of Weaned Calves ($/lb.)</t>
  </si>
  <si>
    <t>Step 2: Scenario Comparison</t>
  </si>
  <si>
    <t>Scenario 1</t>
  </si>
  <si>
    <t>Scenario 2</t>
  </si>
  <si>
    <t>Scenario 3</t>
  </si>
  <si>
    <t>Calves Born between:</t>
  </si>
  <si>
    <t>Weaning Weight (lb.)</t>
  </si>
  <si>
    <t>Your Calving Distribution</t>
  </si>
  <si>
    <t>1-21 Days</t>
  </si>
  <si>
    <t>22-42 Days</t>
  </si>
  <si>
    <t>Step 3: The Results</t>
  </si>
  <si>
    <t>Average Weaning Weight</t>
  </si>
  <si>
    <t xml:space="preserve">Value of Weaned Calves </t>
  </si>
  <si>
    <t>Difference in Total Return Compared to Your Current Calving Distribution</t>
  </si>
  <si>
    <t>Industry Target</t>
  </si>
  <si>
    <t>Ideal Distribution</t>
  </si>
  <si>
    <t>Scenario 1: Your Calving Distribution</t>
  </si>
  <si>
    <t>Scenario 3: Ideal Distribution</t>
  </si>
  <si>
    <t>43-63 Days</t>
  </si>
  <si>
    <t>64-84+ Days</t>
  </si>
  <si>
    <t>Value of Calving Distribution</t>
  </si>
  <si>
    <t>Scenario 2: Industry Target</t>
  </si>
  <si>
    <t>Enter information in the yellow highlighted cells</t>
  </si>
  <si>
    <t>Instructions:</t>
  </si>
  <si>
    <t xml:space="preserve">Decision Making Tool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</si>
</sst>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9" fontId="5" fillId="0" borderId="0" xfId="1" applyFont="1" applyAlignment="1">
      <alignment horizontal="center"/>
    </xf>
    <xf numFmtId="9" fontId="4" fillId="0" borderId="0" xfId="2" applyNumberFormat="1" applyFont="1" applyFill="1" applyAlignment="1">
      <alignment horizontal="center" vertical="center"/>
    </xf>
    <xf numFmtId="2" fontId="0" fillId="0" borderId="0" xfId="0" applyNumberFormat="1"/>
    <xf numFmtId="1" fontId="0" fillId="0" borderId="0" xfId="0" applyNumberFormat="1" applyAlignment="1">
      <alignment horizontal="center"/>
    </xf>
    <xf numFmtId="0" fontId="6" fillId="0" borderId="0" xfId="0" applyFont="1"/>
    <xf numFmtId="0" fontId="3" fillId="0" borderId="3" xfId="0" applyFont="1" applyBorder="1"/>
    <xf numFmtId="0" fontId="0" fillId="0" borderId="3" xfId="0" applyBorder="1"/>
    <xf numFmtId="0" fontId="0" fillId="0" borderId="15" xfId="0" applyBorder="1"/>
    <xf numFmtId="0" fontId="0" fillId="0" borderId="0" xfId="0" applyBorder="1"/>
    <xf numFmtId="0" fontId="7" fillId="0" borderId="0" xfId="0" applyFont="1"/>
    <xf numFmtId="0" fontId="7" fillId="0" borderId="17" xfId="0" applyFont="1" applyBorder="1"/>
    <xf numFmtId="0" fontId="0" fillId="0" borderId="3" xfId="0" applyFont="1" applyBorder="1"/>
    <xf numFmtId="1" fontId="9" fillId="0" borderId="0" xfId="2" applyNumberFormat="1" applyFont="1" applyFill="1" applyBorder="1" applyAlignment="1">
      <alignment horizontal="center" vertical="center"/>
    </xf>
    <xf numFmtId="9" fontId="9" fillId="0" borderId="0" xfId="2" applyNumberFormat="1" applyFont="1" applyFill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/>
    </xf>
    <xf numFmtId="0" fontId="0" fillId="0" borderId="17" xfId="0" applyFont="1" applyBorder="1"/>
    <xf numFmtId="1" fontId="9" fillId="0" borderId="15" xfId="2" applyNumberFormat="1" applyFont="1" applyFill="1" applyBorder="1" applyAlignment="1">
      <alignment horizontal="center" vertical="center"/>
    </xf>
    <xf numFmtId="9" fontId="9" fillId="0" borderId="15" xfId="2" applyNumberFormat="1" applyFont="1" applyFill="1" applyBorder="1" applyAlignment="1">
      <alignment horizontal="center" vertical="center"/>
    </xf>
    <xf numFmtId="9" fontId="0" fillId="0" borderId="15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13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0" fillId="0" borderId="11" xfId="0" applyFont="1" applyBorder="1"/>
    <xf numFmtId="1" fontId="0" fillId="0" borderId="0" xfId="0" applyNumberFormat="1"/>
    <xf numFmtId="0" fontId="10" fillId="0" borderId="0" xfId="0" applyFont="1"/>
    <xf numFmtId="15" fontId="9" fillId="4" borderId="14" xfId="0" applyNumberFormat="1" applyFont="1" applyFill="1" applyBorder="1" applyAlignment="1" applyProtection="1">
      <alignment horizontal="center"/>
      <protection locked="0"/>
    </xf>
    <xf numFmtId="0" fontId="9" fillId="0" borderId="4" xfId="0" applyFont="1" applyBorder="1"/>
    <xf numFmtId="0" fontId="9" fillId="0" borderId="0" xfId="0" applyFont="1"/>
    <xf numFmtId="0" fontId="9" fillId="4" borderId="6" xfId="0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9" fillId="4" borderId="10" xfId="0" applyFont="1" applyFill="1" applyBorder="1" applyAlignment="1" applyProtection="1">
      <alignment horizontal="center"/>
      <protection locked="0"/>
    </xf>
    <xf numFmtId="0" fontId="9" fillId="0" borderId="0" xfId="0" applyFont="1" applyFill="1"/>
    <xf numFmtId="15" fontId="9" fillId="4" borderId="8" xfId="0" applyNumberFormat="1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1" fontId="9" fillId="0" borderId="4" xfId="0" applyNumberFormat="1" applyFont="1" applyBorder="1" applyAlignment="1">
      <alignment horizontal="center"/>
    </xf>
    <xf numFmtId="9" fontId="9" fillId="4" borderId="8" xfId="1" applyFont="1" applyFill="1" applyBorder="1" applyAlignment="1" applyProtection="1">
      <alignment horizontal="center"/>
      <protection locked="0"/>
    </xf>
    <xf numFmtId="2" fontId="9" fillId="4" borderId="12" xfId="0" applyNumberFormat="1" applyFont="1" applyFill="1" applyBorder="1" applyAlignment="1" applyProtection="1">
      <alignment horizontal="center"/>
      <protection locked="0"/>
    </xf>
    <xf numFmtId="9" fontId="9" fillId="4" borderId="4" xfId="1" applyFont="1" applyFill="1" applyBorder="1" applyAlignment="1" applyProtection="1">
      <alignment horizontal="center"/>
      <protection locked="0"/>
    </xf>
    <xf numFmtId="9" fontId="9" fillId="4" borderId="18" xfId="1" applyFont="1" applyFill="1" applyBorder="1" applyAlignment="1" applyProtection="1">
      <alignment horizontal="center"/>
      <protection locked="0"/>
    </xf>
    <xf numFmtId="1" fontId="9" fillId="3" borderId="0" xfId="2" applyNumberFormat="1" applyFont="1" applyFill="1" applyBorder="1" applyAlignment="1">
      <alignment horizontal="center" vertical="center"/>
    </xf>
    <xf numFmtId="1" fontId="9" fillId="3" borderId="4" xfId="2" applyNumberFormat="1" applyFont="1" applyFill="1" applyBorder="1" applyAlignment="1">
      <alignment horizontal="center" vertical="center"/>
    </xf>
    <xf numFmtId="165" fontId="9" fillId="3" borderId="0" xfId="3" applyNumberFormat="1" applyFont="1" applyFill="1" applyBorder="1" applyAlignment="1">
      <alignment horizontal="center" vertical="center"/>
    </xf>
    <xf numFmtId="165" fontId="9" fillId="3" borderId="4" xfId="3" applyNumberFormat="1" applyFont="1" applyFill="1" applyBorder="1" applyAlignment="1">
      <alignment horizontal="center" vertical="center"/>
    </xf>
    <xf numFmtId="0" fontId="9" fillId="0" borderId="0" xfId="0" applyFont="1" applyBorder="1"/>
    <xf numFmtId="9" fontId="9" fillId="0" borderId="0" xfId="1" applyFont="1" applyBorder="1" applyAlignment="1">
      <alignment horizontal="center"/>
    </xf>
    <xf numFmtId="9" fontId="9" fillId="0" borderId="4" xfId="1" applyFont="1" applyBorder="1" applyAlignment="1">
      <alignment horizontal="center"/>
    </xf>
    <xf numFmtId="0" fontId="9" fillId="0" borderId="15" xfId="0" applyFont="1" applyBorder="1"/>
    <xf numFmtId="165" fontId="11" fillId="3" borderId="15" xfId="3" applyNumberFormat="1" applyFont="1" applyFill="1" applyBorder="1" applyAlignment="1">
      <alignment horizontal="center" vertical="center"/>
    </xf>
    <xf numFmtId="165" fontId="11" fillId="3" borderId="18" xfId="3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/>
    </xf>
    <xf numFmtId="0" fontId="7" fillId="5" borderId="19" xfId="0" applyFont="1" applyFill="1" applyBorder="1"/>
    <xf numFmtId="0" fontId="0" fillId="5" borderId="20" xfId="0" applyFill="1" applyBorder="1"/>
    <xf numFmtId="0" fontId="7" fillId="5" borderId="1" xfId="0" applyFont="1" applyFill="1" applyBorder="1"/>
    <xf numFmtId="0" fontId="0" fillId="5" borderId="16" xfId="0" applyFill="1" applyBorder="1"/>
    <xf numFmtId="0" fontId="3" fillId="5" borderId="16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7" xfId="0" applyFont="1" applyFill="1" applyBorder="1"/>
    <xf numFmtId="0" fontId="3" fillId="5" borderId="15" xfId="0" applyFont="1" applyFill="1" applyBorder="1"/>
    <xf numFmtId="0" fontId="3" fillId="5" borderId="15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7" fillId="5" borderId="17" xfId="0" applyFont="1" applyFill="1" applyBorder="1"/>
    <xf numFmtId="0" fontId="0" fillId="5" borderId="15" xfId="0" applyFill="1" applyBorder="1"/>
    <xf numFmtId="0" fontId="0" fillId="0" borderId="0" xfId="0" applyFill="1"/>
    <xf numFmtId="0" fontId="12" fillId="0" borderId="0" xfId="0" applyFont="1" applyAlignment="1">
      <alignment vertical="center"/>
    </xf>
    <xf numFmtId="0" fontId="0" fillId="0" borderId="0" xfId="0" applyFont="1"/>
  </cellXfs>
  <cellStyles count="4">
    <cellStyle name="Comma" xfId="3" builtinId="3"/>
    <cellStyle name="Good" xfId="2" builtinId="26"/>
    <cellStyle name="Normal" xfId="0" builtinId="0"/>
    <cellStyle name="Percent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Your Calculated Weaning Weight by Age Group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Sheet1!$A$24:$A$27</c:f>
              <c:strCache>
                <c:ptCount val="4"/>
                <c:pt idx="0">
                  <c:v>1-21 Days</c:v>
                </c:pt>
                <c:pt idx="1">
                  <c:v>22-42 Days</c:v>
                </c:pt>
                <c:pt idx="2">
                  <c:v>43-63 Days</c:v>
                </c:pt>
                <c:pt idx="3">
                  <c:v>64-84+ Days</c:v>
                </c:pt>
              </c:strCache>
            </c:strRef>
          </c:cat>
          <c:val>
            <c:numRef>
              <c:f>Sheet1!$B$24:$B$27</c:f>
              <c:numCache>
                <c:formatCode>0</c:formatCode>
                <c:ptCount val="4"/>
                <c:pt idx="0">
                  <c:v>571.54999999999995</c:v>
                </c:pt>
                <c:pt idx="1">
                  <c:v>532.70000000000005</c:v>
                </c:pt>
                <c:pt idx="2">
                  <c:v>493.85</c:v>
                </c:pt>
                <c:pt idx="3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1-46DB-A275-876488942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-5"/>
        <c:axId val="381390840"/>
        <c:axId val="381391168"/>
      </c:barChart>
      <c:catAx>
        <c:axId val="38139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391168"/>
        <c:crosses val="autoZero"/>
        <c:auto val="1"/>
        <c:lblAlgn val="ctr"/>
        <c:lblOffset val="100"/>
        <c:noMultiLvlLbl val="0"/>
      </c:catAx>
      <c:valAx>
        <c:axId val="38139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lb. per head</a:t>
                </a:r>
              </a:p>
            </c:rich>
          </c:tx>
          <c:layout>
            <c:manualLayout>
              <c:xMode val="edge"/>
              <c:yMode val="edge"/>
              <c:x val="2.1604938271604937E-2"/>
              <c:y val="0.37957542071946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39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Estimated</a:t>
            </a:r>
            <a:r>
              <a:rPr lang="en-US" sz="1200" b="1" baseline="0"/>
              <a:t> </a:t>
            </a:r>
            <a:r>
              <a:rPr lang="en-US" sz="1200" b="1"/>
              <a:t>Average Weaning Weight &amp; Total Returns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Sheet1!$A$31</c:f>
              <c:strCache>
                <c:ptCount val="1"/>
                <c:pt idx="0">
                  <c:v>Average Weaning Weight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Sheet1!$C$52:$E$52</c:f>
              <c:strCache>
                <c:ptCount val="3"/>
                <c:pt idx="0">
                  <c:v>Scenario 1: Your Calving Distribution</c:v>
                </c:pt>
                <c:pt idx="1">
                  <c:v>Scenario 2: Industry Target</c:v>
                </c:pt>
                <c:pt idx="2">
                  <c:v>Scenario 3: Ideal Distribution</c:v>
                </c:pt>
              </c:strCache>
            </c:strRef>
          </c:cat>
          <c:val>
            <c:numRef>
              <c:f>Sheet1!$C$31:$E$31</c:f>
              <c:numCache>
                <c:formatCode>0</c:formatCode>
                <c:ptCount val="3"/>
                <c:pt idx="0">
                  <c:v>540.47</c:v>
                </c:pt>
                <c:pt idx="1">
                  <c:v>548.24</c:v>
                </c:pt>
                <c:pt idx="2">
                  <c:v>556.01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8-491B-B6EF-585C4A08C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axId val="381390840"/>
        <c:axId val="381391168"/>
      </c:barChart>
      <c:lineChart>
        <c:grouping val="stacked"/>
        <c:varyColors val="0"/>
        <c:ser>
          <c:idx val="1"/>
          <c:order val="1"/>
          <c:tx>
            <c:strRef>
              <c:f>Sheet1!$A$33</c:f>
              <c:strCache>
                <c:ptCount val="1"/>
                <c:pt idx="0">
                  <c:v>Value of Weaned Calves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Sheet1!$C$33:$E$33</c:f>
              <c:numCache>
                <c:formatCode>"$"#,##0</c:formatCode>
                <c:ptCount val="3"/>
                <c:pt idx="0">
                  <c:v>114385.0708</c:v>
                </c:pt>
                <c:pt idx="1">
                  <c:v>116029.51360000001</c:v>
                </c:pt>
                <c:pt idx="2">
                  <c:v>117673.9564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8-491B-B6EF-585C4A08C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00808"/>
        <c:axId val="536402776"/>
      </c:lineChart>
      <c:catAx>
        <c:axId val="38139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391168"/>
        <c:crosses val="autoZero"/>
        <c:auto val="1"/>
        <c:lblAlgn val="ctr"/>
        <c:lblOffset val="100"/>
        <c:noMultiLvlLbl val="0"/>
      </c:catAx>
      <c:valAx>
        <c:axId val="38139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Avg Weaning Weight (lb./head)</a:t>
                </a:r>
              </a:p>
            </c:rich>
          </c:tx>
          <c:layout>
            <c:manualLayout>
              <c:xMode val="edge"/>
              <c:yMode val="edge"/>
              <c:x val="9.4979735163592E-3"/>
              <c:y val="0.174426720163509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390840"/>
        <c:crosses val="autoZero"/>
        <c:crossBetween val="between"/>
      </c:valAx>
      <c:valAx>
        <c:axId val="5364027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Value of Weaned Calves ($)</a:t>
                </a:r>
              </a:p>
            </c:rich>
          </c:tx>
          <c:layout>
            <c:manualLayout>
              <c:xMode val="edge"/>
              <c:yMode val="edge"/>
              <c:x val="0.92723128432235091"/>
              <c:y val="0.205397346165062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400808"/>
        <c:crosses val="max"/>
        <c:crossBetween val="between"/>
      </c:valAx>
      <c:catAx>
        <c:axId val="536400808"/>
        <c:scaling>
          <c:orientation val="minMax"/>
        </c:scaling>
        <c:delete val="1"/>
        <c:axPos val="b"/>
        <c:majorTickMark val="out"/>
        <c:minorTickMark val="none"/>
        <c:tickLblPos val="nextTo"/>
        <c:crossAx val="536402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35</xdr:row>
      <xdr:rowOff>125052</xdr:rowOff>
    </xdr:from>
    <xdr:to>
      <xdr:col>2</xdr:col>
      <xdr:colOff>358140</xdr:colOff>
      <xdr:row>49</xdr:row>
      <xdr:rowOff>155532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3287E5-68E6-49F1-AC36-890DC1813AE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431437</xdr:colOff>
      <xdr:row>35</xdr:row>
      <xdr:rowOff>112664</xdr:rowOff>
    </xdr:from>
    <xdr:to>
      <xdr:col>4</xdr:col>
      <xdr:colOff>1638300</xdr:colOff>
      <xdr:row>49</xdr:row>
      <xdr:rowOff>150401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A5FA7D-1BF7-48E9-B345-3806ACDD6A2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60960</xdr:colOff>
      <xdr:row>5</xdr:row>
      <xdr:rowOff>22860</xdr:rowOff>
    </xdr:from>
    <xdr:to>
      <xdr:col>4</xdr:col>
      <xdr:colOff>1988820</xdr:colOff>
      <xdr:row>20</xdr:row>
      <xdr:rowOff>160020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48AE8A-D056-4F89-A565-1660274553A1}"/>
            </a:ext>
          </a:extLst>
        </xdr:cNvPr>
        <xdr:cNvSpPr txBox="1"/>
      </xdr:nvSpPr>
      <xdr:spPr>
        <a:xfrm>
          <a:off x="3870960" y="891540"/>
          <a:ext cx="4937760" cy="2377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Step 1: </a:t>
          </a:r>
          <a:r>
            <a:rPr lang="en-US" sz="1100"/>
            <a:t>Enter your current calving distribution</a:t>
          </a:r>
          <a:r>
            <a:rPr lang="en-US" sz="1100" baseline="0"/>
            <a:t> for each 21 day cycle.</a:t>
          </a:r>
          <a:endParaRPr lang="en-US" sz="1100"/>
        </a:p>
        <a:p>
          <a:endParaRPr lang="en-US" sz="1100"/>
        </a:p>
        <a:p>
          <a:r>
            <a:rPr lang="en-US" sz="1100" b="1"/>
            <a:t>Step 2: </a:t>
          </a:r>
          <a:r>
            <a:rPr lang="en-US" sz="1100"/>
            <a:t>Enter your ideal calving distribution in Scenario 3 (yellow cells). This can be a stepping stone</a:t>
          </a:r>
          <a:r>
            <a:rPr lang="en-US" sz="1100" baseline="0"/>
            <a:t> to a provincial benchmark  or the industry target.</a:t>
          </a:r>
        </a:p>
        <a:p>
          <a:endParaRPr lang="en-US" sz="1100" baseline="0"/>
        </a:p>
        <a:p>
          <a:r>
            <a:rPr lang="en-US" sz="1100" b="1"/>
            <a:t>Step 3: </a:t>
          </a:r>
          <a:r>
            <a:rPr lang="en-US" sz="1100"/>
            <a:t>See the Results (green cells) comparing the average weaning</a:t>
          </a:r>
          <a:r>
            <a:rPr lang="en-US" sz="1100" baseline="0"/>
            <a:t> weight and value from the </a:t>
          </a:r>
          <a:r>
            <a:rPr lang="en-US" sz="1100"/>
            <a:t>3 scenarios of your current calving distribution,</a:t>
          </a:r>
          <a:r>
            <a:rPr lang="en-US" sz="1100" baseline="0"/>
            <a:t> the industry target and your ideal distribution.</a:t>
          </a:r>
          <a:endParaRPr lang="en-US" sz="1100"/>
        </a:p>
        <a:p>
          <a:endParaRPr lang="en-US" sz="1100"/>
        </a:p>
        <a:p>
          <a:r>
            <a:rPr lang="en-US" sz="1100" b="1"/>
            <a:t>REMEMBER:</a:t>
          </a:r>
          <a:r>
            <a:rPr lang="en-US" sz="1100" b="1" baseline="0"/>
            <a:t> </a:t>
          </a:r>
          <a:r>
            <a:rPr lang="en-US" sz="1100"/>
            <a:t>Any increase in revenue from having more calves born</a:t>
          </a:r>
          <a:r>
            <a:rPr lang="en-US" sz="1100" baseline="0"/>
            <a:t> earlier in the calving season (and therefore heavier weaning weights) needs to consider the cost of achieving that outcome. This calculator does not account for those costs; nor the value from keeping cows in the herd longer.</a:t>
          </a:r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558800</xdr:colOff>
      <xdr:row>0</xdr:row>
      <xdr:rowOff>1179781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455261-8AF5-4454-A9D2-2E4E255F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"/>
          <a:ext cx="2946400" cy="1179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92C2-D1A0-4D2D-AD8B-0D6F933EFB89}">
  <dimension ref="A1:H57"/>
  <sheetViews>
    <sheetView tabSelected="1" topLeftCell="A8" zoomScaleNormal="100" zoomScaleSheetLayoutView="100" workbookViewId="0">
      <selection activeCell="B11" sqref="B11"/>
    </sheetView>
  </sheetViews>
  <sheetFormatPr defaultRowHeight="15" x14ac:dyDescent="0.25"/>
  <cols>
    <col min="1" max="1" width="34.85546875" customWidth="1"/>
    <col min="2" max="2" width="20.7109375" customWidth="1"/>
    <col min="3" max="3" width="26.28515625" customWidth="1"/>
    <col min="4" max="4" width="17.5703125" bestFit="1" customWidth="1"/>
    <col min="5" max="5" width="29.85546875" customWidth="1"/>
  </cols>
  <sheetData>
    <row r="1" spans="1:8" ht="95.45" customHeight="1" x14ac:dyDescent="0.25">
      <c r="C1" s="68" t="s">
        <v>31</v>
      </c>
    </row>
    <row r="2" spans="1:8" ht="13.9" customHeight="1" x14ac:dyDescent="0.25">
      <c r="C2" s="69" t="s">
        <v>35</v>
      </c>
    </row>
    <row r="3" spans="1:8" ht="15.75" thickBot="1" x14ac:dyDescent="0.3"/>
    <row r="4" spans="1:8" ht="21.75" thickBot="1" x14ac:dyDescent="0.4">
      <c r="A4" s="55" t="s">
        <v>0</v>
      </c>
      <c r="B4" s="56"/>
      <c r="C4" s="5" t="s">
        <v>33</v>
      </c>
    </row>
    <row r="5" spans="1:8" ht="18.75" x14ac:dyDescent="0.3">
      <c r="A5" s="21" t="s">
        <v>1</v>
      </c>
      <c r="B5" s="29">
        <v>43511</v>
      </c>
      <c r="C5" s="10" t="s">
        <v>34</v>
      </c>
      <c r="D5" s="67"/>
    </row>
    <row r="6" spans="1:8" ht="6.6" customHeight="1" x14ac:dyDescent="0.25">
      <c r="A6" s="12"/>
      <c r="B6" s="30"/>
      <c r="C6" s="31"/>
    </row>
    <row r="7" spans="1:8" x14ac:dyDescent="0.25">
      <c r="A7" s="22" t="s">
        <v>2</v>
      </c>
      <c r="B7" s="32">
        <v>55</v>
      </c>
      <c r="C7" s="31"/>
    </row>
    <row r="8" spans="1:8" x14ac:dyDescent="0.25">
      <c r="A8" s="12" t="s">
        <v>3</v>
      </c>
      <c r="B8" s="33">
        <v>20</v>
      </c>
      <c r="C8" s="31"/>
    </row>
    <row r="9" spans="1:8" x14ac:dyDescent="0.25">
      <c r="A9" s="12" t="s">
        <v>4</v>
      </c>
      <c r="B9" s="33">
        <v>15</v>
      </c>
      <c r="C9" s="31"/>
    </row>
    <row r="10" spans="1:8" x14ac:dyDescent="0.25">
      <c r="A10" s="23" t="s">
        <v>5</v>
      </c>
      <c r="B10" s="34">
        <v>10</v>
      </c>
      <c r="C10" s="31"/>
    </row>
    <row r="11" spans="1:8" ht="13.9" customHeight="1" x14ac:dyDescent="0.25">
      <c r="A11" s="6" t="s">
        <v>6</v>
      </c>
      <c r="B11" s="54">
        <f>+SUM(B7:B10)</f>
        <v>100</v>
      </c>
      <c r="C11" s="35"/>
      <c r="D11" s="2"/>
      <c r="H11" s="1"/>
    </row>
    <row r="12" spans="1:8" x14ac:dyDescent="0.25">
      <c r="A12" s="24" t="s">
        <v>7</v>
      </c>
      <c r="B12" s="36">
        <v>43784</v>
      </c>
      <c r="C12" s="35"/>
      <c r="D12" s="2"/>
      <c r="H12" s="1"/>
    </row>
    <row r="13" spans="1:8" ht="6.6" customHeight="1" x14ac:dyDescent="0.25">
      <c r="A13" s="12"/>
      <c r="B13" s="30"/>
      <c r="C13" s="31"/>
    </row>
    <row r="14" spans="1:8" x14ac:dyDescent="0.25">
      <c r="A14" s="24" t="s">
        <v>8</v>
      </c>
      <c r="B14" s="37">
        <v>85</v>
      </c>
      <c r="C14" s="31"/>
    </row>
    <row r="15" spans="1:8" ht="3.6" customHeight="1" x14ac:dyDescent="0.25">
      <c r="A15" s="12"/>
      <c r="B15" s="38"/>
      <c r="C15" s="31"/>
    </row>
    <row r="16" spans="1:8" x14ac:dyDescent="0.25">
      <c r="A16" s="24" t="s">
        <v>9</v>
      </c>
      <c r="B16" s="37">
        <v>1.85</v>
      </c>
      <c r="C16" s="31"/>
    </row>
    <row r="17" spans="1:7" ht="4.9000000000000004" customHeight="1" x14ac:dyDescent="0.25">
      <c r="A17" s="12"/>
      <c r="B17" s="39"/>
      <c r="C17" s="31"/>
    </row>
    <row r="18" spans="1:7" ht="30" x14ac:dyDescent="0.25">
      <c r="A18" s="25" t="s">
        <v>10</v>
      </c>
      <c r="B18" s="40">
        <v>3.7999999999999999E-2</v>
      </c>
      <c r="C18" s="31"/>
    </row>
    <row r="19" spans="1:7" ht="5.45" customHeight="1" x14ac:dyDescent="0.25">
      <c r="A19" s="12"/>
      <c r="B19" s="39"/>
      <c r="C19" s="31"/>
    </row>
    <row r="20" spans="1:7" ht="15.75" thickBot="1" x14ac:dyDescent="0.3">
      <c r="A20" s="26" t="s">
        <v>11</v>
      </c>
      <c r="B20" s="41">
        <v>2.2000000000000002</v>
      </c>
      <c r="C20" s="31"/>
    </row>
    <row r="21" spans="1:7" ht="15.75" thickBot="1" x14ac:dyDescent="0.3">
      <c r="B21" s="4"/>
    </row>
    <row r="22" spans="1:7" ht="18.75" x14ac:dyDescent="0.3">
      <c r="A22" s="57" t="s">
        <v>12</v>
      </c>
      <c r="B22" s="58"/>
      <c r="C22" s="59" t="s">
        <v>13</v>
      </c>
      <c r="D22" s="59" t="s">
        <v>14</v>
      </c>
      <c r="E22" s="60" t="s">
        <v>15</v>
      </c>
    </row>
    <row r="23" spans="1:7" ht="15.75" thickBot="1" x14ac:dyDescent="0.3">
      <c r="A23" s="61" t="s">
        <v>16</v>
      </c>
      <c r="B23" s="62" t="s">
        <v>17</v>
      </c>
      <c r="C23" s="63" t="s">
        <v>18</v>
      </c>
      <c r="D23" s="63" t="s">
        <v>25</v>
      </c>
      <c r="E23" s="64" t="s">
        <v>26</v>
      </c>
    </row>
    <row r="24" spans="1:7" x14ac:dyDescent="0.25">
      <c r="A24" s="12" t="s">
        <v>19</v>
      </c>
      <c r="B24" s="13">
        <f>$B$16*(B12-B5-10)+B14</f>
        <v>571.54999999999995</v>
      </c>
      <c r="C24" s="14">
        <f>B7/SUM(B$7:B$10)</f>
        <v>0.55000000000000004</v>
      </c>
      <c r="D24" s="15">
        <v>0.6</v>
      </c>
      <c r="E24" s="42">
        <v>0.7</v>
      </c>
      <c r="G24" s="27"/>
    </row>
    <row r="25" spans="1:7" x14ac:dyDescent="0.25">
      <c r="A25" s="12" t="s">
        <v>20</v>
      </c>
      <c r="B25" s="13">
        <f>$B$16*(B12-B5-31)+B14</f>
        <v>532.70000000000005</v>
      </c>
      <c r="C25" s="14">
        <f>B8/SUM(B$7:B$10)</f>
        <v>0.2</v>
      </c>
      <c r="D25" s="15">
        <v>0.25</v>
      </c>
      <c r="E25" s="42">
        <v>0.2</v>
      </c>
      <c r="G25" s="27"/>
    </row>
    <row r="26" spans="1:7" x14ac:dyDescent="0.25">
      <c r="A26" s="12" t="s">
        <v>29</v>
      </c>
      <c r="B26" s="13">
        <f>$B$16*(B12-B5-52)+B14</f>
        <v>493.85</v>
      </c>
      <c r="C26" s="14">
        <f>B9/SUM(B$7:B$10)</f>
        <v>0.15</v>
      </c>
      <c r="D26" s="15">
        <v>0.1</v>
      </c>
      <c r="E26" s="42">
        <v>0.1</v>
      </c>
      <c r="G26" s="27"/>
    </row>
    <row r="27" spans="1:7" ht="15.75" thickBot="1" x14ac:dyDescent="0.3">
      <c r="A27" s="16" t="s">
        <v>30</v>
      </c>
      <c r="B27" s="17">
        <f>$B$16*(B12-B5-73)+B14</f>
        <v>455</v>
      </c>
      <c r="C27" s="18">
        <f>B10/SUM(B$7:B$10)</f>
        <v>0.1</v>
      </c>
      <c r="D27" s="19">
        <v>0.05</v>
      </c>
      <c r="E27" s="43">
        <v>0</v>
      </c>
      <c r="G27" s="3"/>
    </row>
    <row r="28" spans="1:7" ht="13.15" customHeight="1" thickBot="1" x14ac:dyDescent="0.3">
      <c r="A28" s="7"/>
      <c r="B28" s="9"/>
      <c r="C28" s="9"/>
      <c r="D28" s="9"/>
      <c r="E28" s="9"/>
      <c r="F28" s="9"/>
    </row>
    <row r="29" spans="1:7" ht="19.899999999999999" customHeight="1" x14ac:dyDescent="0.3">
      <c r="A29" s="57" t="s">
        <v>21</v>
      </c>
      <c r="B29" s="58"/>
      <c r="C29" s="59" t="s">
        <v>13</v>
      </c>
      <c r="D29" s="59" t="s">
        <v>14</v>
      </c>
      <c r="E29" s="60" t="s">
        <v>15</v>
      </c>
    </row>
    <row r="30" spans="1:7" ht="14.45" customHeight="1" thickBot="1" x14ac:dyDescent="0.35">
      <c r="A30" s="65"/>
      <c r="B30" s="66"/>
      <c r="C30" s="63" t="s">
        <v>18</v>
      </c>
      <c r="D30" s="63" t="s">
        <v>25</v>
      </c>
      <c r="E30" s="64" t="s">
        <v>26</v>
      </c>
    </row>
    <row r="31" spans="1:7" x14ac:dyDescent="0.25">
      <c r="A31" s="12" t="s">
        <v>22</v>
      </c>
      <c r="B31" s="20"/>
      <c r="C31" s="44">
        <f>B24*C24+C25*B25+C26*B26+C27*B27</f>
        <v>540.47</v>
      </c>
      <c r="D31" s="44">
        <f>D24*B24+D25*B25+D26*B26+D27*B27</f>
        <v>548.24</v>
      </c>
      <c r="E31" s="45">
        <f>E24*B24+E25*B25+E26*B26+E27*B27</f>
        <v>556.01</v>
      </c>
    </row>
    <row r="32" spans="1:7" x14ac:dyDescent="0.25">
      <c r="A32" s="12" t="s">
        <v>6</v>
      </c>
      <c r="B32" s="20"/>
      <c r="C32" s="44">
        <f>SUM($B$7:$B$10)</f>
        <v>100</v>
      </c>
      <c r="D32" s="44">
        <f>SUM($B$7:$B$10)</f>
        <v>100</v>
      </c>
      <c r="E32" s="45">
        <f>SUM($B$7:$B$10)</f>
        <v>100</v>
      </c>
    </row>
    <row r="33" spans="1:7" x14ac:dyDescent="0.25">
      <c r="A33" s="12" t="s">
        <v>23</v>
      </c>
      <c r="B33" s="20"/>
      <c r="C33" s="46">
        <f>$B$20*C31*SUM($B$7:$B$10)*(1-$B$18)</f>
        <v>114385.0708</v>
      </c>
      <c r="D33" s="46">
        <f t="shared" ref="D33:E33" si="0">$B$20*D31*SUM($B$7:$B$10)*(1-$B$18)</f>
        <v>116029.51360000001</v>
      </c>
      <c r="E33" s="47">
        <f t="shared" si="0"/>
        <v>117673.9564</v>
      </c>
    </row>
    <row r="34" spans="1:7" ht="8.4499999999999993" customHeight="1" x14ac:dyDescent="0.25">
      <c r="A34" s="7"/>
      <c r="B34" s="9"/>
      <c r="C34" s="48"/>
      <c r="D34" s="49"/>
      <c r="E34" s="50"/>
    </row>
    <row r="35" spans="1:7" ht="19.5" thickBot="1" x14ac:dyDescent="0.35">
      <c r="A35" s="11" t="s">
        <v>24</v>
      </c>
      <c r="B35" s="8"/>
      <c r="C35" s="51"/>
      <c r="D35" s="52">
        <f>D33-C33</f>
        <v>1644.4428000000044</v>
      </c>
      <c r="E35" s="53">
        <f>E33-C33</f>
        <v>3288.8855999999942</v>
      </c>
    </row>
    <row r="36" spans="1:7" x14ac:dyDescent="0.25">
      <c r="B36" s="31"/>
      <c r="C36" s="31"/>
      <c r="D36" s="31"/>
      <c r="E36" s="31"/>
      <c r="F36" s="31"/>
      <c r="G36" s="31"/>
    </row>
    <row r="37" spans="1:7" x14ac:dyDescent="0.25">
      <c r="B37" s="31"/>
      <c r="C37" s="31"/>
      <c r="D37" s="31"/>
      <c r="E37" s="31"/>
      <c r="F37" s="31"/>
      <c r="G37" s="31"/>
    </row>
    <row r="38" spans="1:7" x14ac:dyDescent="0.25">
      <c r="B38" s="31"/>
      <c r="C38" s="31"/>
      <c r="D38" s="31"/>
      <c r="E38" s="31"/>
      <c r="F38" s="31"/>
      <c r="G38" s="31"/>
    </row>
    <row r="39" spans="1:7" x14ac:dyDescent="0.25">
      <c r="B39" s="31"/>
      <c r="C39" s="31"/>
      <c r="D39" s="31"/>
      <c r="E39" s="31"/>
      <c r="F39" s="31"/>
      <c r="G39" s="31"/>
    </row>
    <row r="40" spans="1:7" x14ac:dyDescent="0.25">
      <c r="B40" s="31"/>
      <c r="C40" s="31"/>
      <c r="D40" s="31"/>
      <c r="E40" s="31"/>
      <c r="F40" s="31"/>
      <c r="G40" s="31"/>
    </row>
    <row r="41" spans="1:7" x14ac:dyDescent="0.25">
      <c r="B41" s="31"/>
      <c r="C41" s="31"/>
      <c r="D41" s="31"/>
      <c r="E41" s="31"/>
      <c r="F41" s="31"/>
      <c r="G41" s="31"/>
    </row>
    <row r="42" spans="1:7" x14ac:dyDescent="0.25">
      <c r="B42" s="31"/>
      <c r="C42" s="31"/>
      <c r="D42" s="31"/>
      <c r="E42" s="31"/>
      <c r="F42" s="31"/>
      <c r="G42" s="31"/>
    </row>
    <row r="43" spans="1:7" x14ac:dyDescent="0.25">
      <c r="B43" s="31"/>
      <c r="C43" s="31"/>
      <c r="D43" s="31"/>
      <c r="E43" s="31"/>
      <c r="F43" s="31"/>
      <c r="G43" s="31"/>
    </row>
    <row r="44" spans="1:7" x14ac:dyDescent="0.25">
      <c r="B44" s="31"/>
      <c r="C44" s="31"/>
      <c r="D44" s="31"/>
      <c r="E44" s="31"/>
      <c r="F44" s="31"/>
      <c r="G44" s="31"/>
    </row>
    <row r="45" spans="1:7" x14ac:dyDescent="0.25">
      <c r="B45" s="31"/>
      <c r="C45" s="31"/>
      <c r="D45" s="31"/>
      <c r="E45" s="31"/>
      <c r="F45" s="31"/>
      <c r="G45" s="31"/>
    </row>
    <row r="46" spans="1:7" x14ac:dyDescent="0.25">
      <c r="B46" s="31"/>
      <c r="C46" s="31"/>
      <c r="D46" s="31"/>
      <c r="E46" s="31"/>
      <c r="F46" s="31"/>
      <c r="G46" s="31"/>
    </row>
    <row r="47" spans="1:7" x14ac:dyDescent="0.25">
      <c r="B47" s="31"/>
      <c r="C47" s="31"/>
      <c r="D47" s="31"/>
      <c r="E47" s="31"/>
      <c r="F47" s="31"/>
      <c r="G47" s="31"/>
    </row>
    <row r="48" spans="1:7" x14ac:dyDescent="0.25">
      <c r="B48" s="31"/>
      <c r="C48" s="31"/>
      <c r="D48" s="31"/>
      <c r="E48" s="31"/>
      <c r="F48" s="31"/>
      <c r="G48" s="31"/>
    </row>
    <row r="49" spans="2:7" x14ac:dyDescent="0.25">
      <c r="B49" s="31"/>
      <c r="C49" s="31"/>
      <c r="D49" s="31"/>
      <c r="E49" s="31"/>
      <c r="F49" s="31"/>
      <c r="G49" s="31"/>
    </row>
    <row r="50" spans="2:7" x14ac:dyDescent="0.25">
      <c r="B50" s="31"/>
      <c r="C50" s="31"/>
      <c r="D50" s="31"/>
      <c r="E50" s="31"/>
      <c r="F50" s="31"/>
      <c r="G50" s="31"/>
    </row>
    <row r="51" spans="2:7" x14ac:dyDescent="0.25">
      <c r="B51" s="31"/>
      <c r="C51" s="31"/>
      <c r="D51" s="31"/>
      <c r="E51" s="31"/>
      <c r="F51" s="31"/>
      <c r="G51" s="31"/>
    </row>
    <row r="52" spans="2:7" x14ac:dyDescent="0.25">
      <c r="B52" s="31"/>
      <c r="C52" s="28" t="s">
        <v>27</v>
      </c>
      <c r="D52" s="28" t="s">
        <v>32</v>
      </c>
      <c r="E52" s="28" t="s">
        <v>28</v>
      </c>
      <c r="F52" s="31"/>
      <c r="G52" s="31"/>
    </row>
    <row r="53" spans="2:7" x14ac:dyDescent="0.25">
      <c r="B53" s="31"/>
      <c r="C53" s="31"/>
      <c r="D53" s="31"/>
      <c r="E53" s="31"/>
      <c r="F53" s="31"/>
      <c r="G53" s="31"/>
    </row>
    <row r="54" spans="2:7" x14ac:dyDescent="0.25">
      <c r="B54" s="31"/>
      <c r="C54" s="31"/>
      <c r="D54" s="31"/>
      <c r="E54" s="31"/>
      <c r="F54" s="31"/>
      <c r="G54" s="31"/>
    </row>
    <row r="55" spans="2:7" x14ac:dyDescent="0.25">
      <c r="B55" s="31"/>
      <c r="C55" s="31"/>
      <c r="D55" s="31"/>
      <c r="E55" s="31"/>
      <c r="F55" s="31"/>
      <c r="G55" s="31"/>
    </row>
    <row r="56" spans="2:7" x14ac:dyDescent="0.25">
      <c r="B56" s="31"/>
      <c r="C56" s="31"/>
      <c r="D56" s="31"/>
      <c r="E56" s="31"/>
      <c r="F56" s="31"/>
      <c r="G56" s="31"/>
    </row>
    <row r="57" spans="2:7" x14ac:dyDescent="0.25">
      <c r="B57" s="31"/>
      <c r="C57" s="31"/>
      <c r="D57" s="31"/>
      <c r="E57" s="31"/>
      <c r="F57" s="31"/>
      <c r="G57" s="31"/>
    </row>
  </sheetData>
  <sheetProtection algorithmName="SHA-512" hashValue="GzdhrGKLF6OXzb3zXyD1UkUzBUvbofmVYvFkwUAJwPlSkYnzRGemvSMq2BZo2WzvoeMCnshrxHErsuQCzU9kyA==" saltValue="TlOVpJ7U98tT2qukCoHY0g==" spinCount="100000" sheet="1" objects="1" scenarios="1"/>
  <conditionalFormatting sqref="F11:F12">
    <cfRule type="cellIs" dxfId="1" priority="1" operator="equal">
      <formula>"Needs Improvement"</formula>
    </cfRule>
    <cfRule type="cellIs" dxfId="0" priority="2" operator="equal">
      <formula>"Meets or Exceeds Target"</formula>
    </cfRule>
  </conditionalFormatting>
  <pageMargins left="0.7" right="0.7" top="0.75" bottom="0.7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157D3B8F73946A976B4BF8D028BA1" ma:contentTypeVersion="10" ma:contentTypeDescription="Create a new document." ma:contentTypeScope="" ma:versionID="1af6b3430defd58a1a197d034ed1d7d6">
  <xsd:schema xmlns:xsd="http://www.w3.org/2001/XMLSchema" xmlns:xs="http://www.w3.org/2001/XMLSchema" xmlns:p="http://schemas.microsoft.com/office/2006/metadata/properties" xmlns:ns2="4de526d9-6600-41fe-ac9f-b553f9b8b298" xmlns:ns3="251cae61-8135-4a88-bc5f-8b47aaccd9f5" targetNamespace="http://schemas.microsoft.com/office/2006/metadata/properties" ma:root="true" ma:fieldsID="4ab37db6addd861da9af7216e550a36b" ns2:_="" ns3:_="">
    <xsd:import namespace="4de526d9-6600-41fe-ac9f-b553f9b8b298"/>
    <xsd:import namespace="251cae61-8135-4a88-bc5f-8b47aaccd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526d9-6600-41fe-ac9f-b553f9b8b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ae61-8135-4a88-bc5f-8b47aaccd9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B9A35C-D54E-4415-94E1-7D9FACE9A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e526d9-6600-41fe-ac9f-b553f9b8b298"/>
    <ds:schemaRef ds:uri="251cae61-8135-4a88-bc5f-8b47aaccd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4673B8-BFF3-4522-8FF8-AD7A923589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de526d9-6600-41fe-ac9f-b553f9b8b298"/>
    <ds:schemaRef ds:uri="http://purl.org/dc/elements/1.1/"/>
    <ds:schemaRef ds:uri="http://schemas.microsoft.com/office/2006/metadata/properties"/>
    <ds:schemaRef ds:uri="251cae61-8135-4a88-bc5f-8b47aaccd9f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204F46-0B42-4E29-955F-98DB822E88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Huiting Huang</dc:creator>
  <cp:keywords/>
  <dc:description/>
  <cp:lastModifiedBy>Ellen Crane</cp:lastModifiedBy>
  <cp:revision/>
  <dcterms:created xsi:type="dcterms:W3CDTF">2019-05-17T16:58:47Z</dcterms:created>
  <dcterms:modified xsi:type="dcterms:W3CDTF">2019-06-10T18:26:01Z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0x0101005A1157D3B8F73946A976B4BF8D028BA1</vt:lpwstr>
  </property>
</Properties>
</file>