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C:\Users\EllenCrane\Dropbox\BCRC\"/>
    </mc:Choice>
  </mc:AlternateContent>
  <xr:revisionPtr revIDLastSave="0" documentId="8_{C75E8F90-C076-4558-B1AB-9382B3E78C78}" xr6:coauthVersionLast="43" xr6:coauthVersionMax="43" xr10:uidLastSave="{00000000-0000-0000-0000-000000000000}"/>
  <bookViews>
    <workbookView xWindow="-120" yWindow="-120" windowWidth="29040" windowHeight="15840" tabRatio="769" xr2:uid="{00000000-000D-0000-FFFF-FFFF00000000}"/>
  </bookViews>
  <sheets>
    <sheet name="Bull Breakeven Price" sheetId="2" r:id="rId1"/>
  </sheets>
  <definedNames>
    <definedName name="_xlnm.Print_Area" localSheetId="0">'Bull Breakeven Price'!$A$1:$G$53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1" i="2" l="1"/>
  <c r="G27" i="2" l="1"/>
  <c r="C20" i="2" s="1"/>
  <c r="G12" i="2" l="1"/>
  <c r="G10" i="2"/>
  <c r="G11" i="2" s="1"/>
  <c r="G18" i="2"/>
  <c r="G22" i="2" s="1"/>
  <c r="C17" i="2" s="1"/>
  <c r="B30" i="2" l="1"/>
  <c r="G30" i="2" s="1"/>
  <c r="G32" i="2" s="1"/>
</calcChain>
</file>

<file path=xl/sharedStrings.xml><?xml version="1.0" encoding="utf-8"?>
<sst xmlns="http://schemas.openxmlformats.org/spreadsheetml/2006/main" count="39" uniqueCount="39">
  <si>
    <t>Years of Service</t>
  </si>
  <si>
    <t>Expected Weaning Rate</t>
  </si>
  <si>
    <t>% Calf value attributed to bull</t>
  </si>
  <si>
    <t>Cow to Bull Ratio</t>
  </si>
  <si>
    <t>Expected Weight of Calves (lbs)</t>
  </si>
  <si>
    <t>Expected Price of Calves ($/lb)</t>
  </si>
  <si>
    <t xml:space="preserve">Decision Making Tool </t>
  </si>
  <si>
    <t>Bull salvage value ($)</t>
  </si>
  <si>
    <t>Annual Maintenance Cost ($/year)</t>
  </si>
  <si>
    <t>Expected # of calves</t>
  </si>
  <si>
    <t>Interest rate (%)</t>
  </si>
  <si>
    <t xml:space="preserve">                          General Information</t>
  </si>
  <si>
    <t xml:space="preserve">                          Calf Information</t>
  </si>
  <si>
    <t xml:space="preserve">                          Bull information</t>
  </si>
  <si>
    <t>Expected total revenue from calves</t>
  </si>
  <si>
    <t xml:space="preserve">                           Value from Calves</t>
  </si>
  <si>
    <t xml:space="preserve">               Bull Annual Maintenance Cost</t>
  </si>
  <si>
    <t>Veterinary cost per year</t>
  </si>
  <si>
    <t>Total cost</t>
  </si>
  <si>
    <t>Total annual calf value from the bull</t>
  </si>
  <si>
    <t>Bull Valuation Calculator</t>
  </si>
  <si>
    <t>Death  loss (%)</t>
  </si>
  <si>
    <t>Bull Salvage Value</t>
  </si>
  <si>
    <t>Bull Salvage Price ($/lb)</t>
  </si>
  <si>
    <t>Days on winter feed</t>
  </si>
  <si>
    <t>Winter Feed Cost per day</t>
  </si>
  <si>
    <t>Winter Feed Cost per Year</t>
  </si>
  <si>
    <t>Bull weight at end of life (lbs)</t>
  </si>
  <si>
    <t>Bull Salvage Value ($/head)</t>
  </si>
  <si>
    <t>Bull Value (Breakeven Price)</t>
  </si>
  <si>
    <t>Enter information in the yellow highlighted cells</t>
  </si>
  <si>
    <t>Further calculator details are below</t>
  </si>
  <si>
    <t>It is suggested to keep the blue highlighted cells at the set defaults unless data is known</t>
  </si>
  <si>
    <t>Pasture for bull per year</t>
  </si>
  <si>
    <t>Bull labour and yardage per year</t>
  </si>
  <si>
    <t>Lifetime costs</t>
  </si>
  <si>
    <t>Bull Cost per Calf</t>
  </si>
  <si>
    <t>Cost of Natural Breeding</t>
  </si>
  <si>
    <t>Number of Calves Sired over lifetime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</si>
</sst>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164" formatCode="_(&quot;$&quot;* #,##0.00_);_(&quot;$&quot;* \(#,##0.00\);_(&quot;$&quot;* &quot;-&quot;??_);_(@_)"/>
    <numFmt numFmtId="165" formatCode="&quot;$&quot;#,##0.00"/>
    <numFmt numFmtId="166" formatCode="&quot;$&quot;#,##0"/>
    <numFmt numFmtId="167" formatCode="0.0%"/>
  </numFmts>
  <fonts count="8"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b/>
      <sz val="16"/>
      <color theme="1"/>
      <name val="Calibri"/>
      <family val="2"/>
      <scheme val="minor"/>
    </font>
    <font>
      <b/>
      <sz val="20"/>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99FF66"/>
        <bgColor indexed="64"/>
      </patternFill>
    </fill>
  </fills>
  <borders count="19">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style="thick">
        <color auto="1"/>
      </right>
      <top/>
      <bottom/>
      <diagonal/>
    </border>
    <border>
      <left style="thick">
        <color auto="1"/>
      </left>
      <right style="thick">
        <color auto="1"/>
      </right>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52">
    <xf numFmtId="0" fontId="0" fillId="0" borderId="0" xfId="0"/>
    <xf numFmtId="0" fontId="0" fillId="0" borderId="0" xfId="0"/>
    <xf numFmtId="0" fontId="4" fillId="0" borderId="0" xfId="0" applyFont="1"/>
    <xf numFmtId="0" fontId="5" fillId="0" borderId="0" xfId="0" applyFont="1"/>
    <xf numFmtId="0" fontId="0" fillId="4" borderId="7" xfId="0" applyFill="1" applyBorder="1"/>
    <xf numFmtId="0" fontId="2" fillId="4" borderId="6" xfId="0" applyFont="1" applyFill="1" applyBorder="1"/>
    <xf numFmtId="0" fontId="3" fillId="0" borderId="4" xfId="0" applyFont="1" applyBorder="1"/>
    <xf numFmtId="0" fontId="3" fillId="0" borderId="8" xfId="0" applyFont="1" applyBorder="1"/>
    <xf numFmtId="0" fontId="3" fillId="0" borderId="2" xfId="0" applyFont="1" applyBorder="1"/>
    <xf numFmtId="0" fontId="3" fillId="4" borderId="7" xfId="0" applyFont="1" applyFill="1" applyBorder="1"/>
    <xf numFmtId="0" fontId="2" fillId="4" borderId="7" xfId="0" applyFont="1" applyFill="1" applyBorder="1"/>
    <xf numFmtId="8" fontId="0" fillId="5" borderId="9" xfId="0" applyNumberFormat="1" applyFill="1" applyBorder="1"/>
    <xf numFmtId="8" fontId="3" fillId="0" borderId="9" xfId="0" applyNumberFormat="1" applyFont="1" applyBorder="1"/>
    <xf numFmtId="8" fontId="3" fillId="0" borderId="5" xfId="0" applyNumberFormat="1" applyFont="1" applyBorder="1"/>
    <xf numFmtId="0" fontId="6" fillId="4" borderId="1" xfId="0" applyFont="1" applyFill="1" applyBorder="1" applyAlignment="1">
      <alignment horizontal="center"/>
    </xf>
    <xf numFmtId="1" fontId="3" fillId="0" borderId="3" xfId="0" applyNumberFormat="1" applyFont="1" applyBorder="1"/>
    <xf numFmtId="165" fontId="3" fillId="0" borderId="9" xfId="0" applyNumberFormat="1" applyFont="1" applyBorder="1"/>
    <xf numFmtId="165" fontId="0" fillId="0" borderId="5" xfId="0" applyNumberFormat="1" applyBorder="1"/>
    <xf numFmtId="44" fontId="0" fillId="0" borderId="9" xfId="0" applyNumberFormat="1" applyFill="1" applyBorder="1"/>
    <xf numFmtId="0" fontId="3" fillId="4" borderId="3" xfId="0" applyFont="1" applyFill="1" applyBorder="1"/>
    <xf numFmtId="10" fontId="0" fillId="3" borderId="5" xfId="0" applyNumberFormat="1" applyFill="1" applyBorder="1"/>
    <xf numFmtId="0" fontId="3" fillId="0" borderId="0" xfId="0" applyFont="1" applyBorder="1"/>
    <xf numFmtId="10" fontId="0" fillId="0" borderId="0" xfId="0" applyNumberFormat="1" applyFill="1" applyBorder="1"/>
    <xf numFmtId="0" fontId="2" fillId="0" borderId="4" xfId="0" applyFont="1" applyBorder="1"/>
    <xf numFmtId="0" fontId="2" fillId="4" borderId="2" xfId="0" applyFont="1" applyFill="1" applyBorder="1" applyAlignment="1">
      <alignment horizontal="center"/>
    </xf>
    <xf numFmtId="0" fontId="3" fillId="0" borderId="11" xfId="0" applyFont="1" applyBorder="1"/>
    <xf numFmtId="0" fontId="3" fillId="0" borderId="13" xfId="0" applyFont="1" applyBorder="1"/>
    <xf numFmtId="44" fontId="7" fillId="6" borderId="10" xfId="0" applyNumberFormat="1" applyFont="1" applyFill="1" applyBorder="1" applyAlignment="1">
      <alignment horizontal="center"/>
    </xf>
    <xf numFmtId="0" fontId="6" fillId="0" borderId="0" xfId="0" applyFont="1"/>
    <xf numFmtId="0" fontId="3" fillId="0" borderId="4" xfId="0" applyFont="1" applyBorder="1" applyAlignment="1">
      <alignment horizontal="left"/>
    </xf>
    <xf numFmtId="0" fontId="2" fillId="0" borderId="15" xfId="0" applyFont="1" applyFill="1" applyBorder="1" applyProtection="1"/>
    <xf numFmtId="165" fontId="3" fillId="0" borderId="16" xfId="0" applyNumberFormat="1" applyFont="1" applyBorder="1" applyProtection="1"/>
    <xf numFmtId="0" fontId="0" fillId="0" borderId="0" xfId="0" applyFill="1" applyBorder="1" applyProtection="1"/>
    <xf numFmtId="165" fontId="0" fillId="0" borderId="0" xfId="0" applyNumberFormat="1" applyBorder="1" applyProtection="1"/>
    <xf numFmtId="0" fontId="3" fillId="0" borderId="11" xfId="0" applyFont="1" applyBorder="1" applyProtection="1"/>
    <xf numFmtId="8" fontId="3" fillId="0" borderId="9" xfId="0" applyNumberFormat="1" applyFont="1" applyBorder="1" applyProtection="1"/>
    <xf numFmtId="0" fontId="3" fillId="0" borderId="13" xfId="0" applyFont="1" applyBorder="1" applyProtection="1"/>
    <xf numFmtId="1" fontId="3" fillId="0" borderId="0" xfId="0" applyNumberFormat="1" applyFont="1" applyBorder="1" applyProtection="1"/>
    <xf numFmtId="0" fontId="6" fillId="4" borderId="17" xfId="0" applyFont="1" applyFill="1" applyBorder="1" applyAlignment="1" applyProtection="1">
      <alignment horizontal="left"/>
    </xf>
    <xf numFmtId="44" fontId="7" fillId="6" borderId="18" xfId="0" applyNumberFormat="1" applyFont="1" applyFill="1" applyBorder="1" applyAlignment="1" applyProtection="1">
      <alignment horizontal="center"/>
    </xf>
    <xf numFmtId="0" fontId="3" fillId="2" borderId="9" xfId="0" applyFont="1" applyFill="1" applyBorder="1" applyProtection="1">
      <protection locked="0"/>
    </xf>
    <xf numFmtId="165" fontId="3" fillId="2" borderId="9" xfId="0" applyNumberFormat="1" applyFont="1" applyFill="1" applyBorder="1" applyProtection="1">
      <protection locked="0"/>
    </xf>
    <xf numFmtId="10" fontId="3" fillId="2" borderId="5" xfId="0" applyNumberFormat="1" applyFont="1" applyFill="1" applyBorder="1" applyProtection="1">
      <protection locked="0"/>
    </xf>
    <xf numFmtId="0" fontId="0" fillId="2" borderId="9" xfId="0" applyFill="1" applyBorder="1" applyProtection="1">
      <protection locked="0"/>
    </xf>
    <xf numFmtId="167" fontId="0" fillId="3" borderId="9" xfId="0" applyNumberFormat="1" applyFill="1" applyBorder="1" applyProtection="1">
      <protection locked="0"/>
    </xf>
    <xf numFmtId="10" fontId="0" fillId="3" borderId="5" xfId="0" applyNumberFormat="1" applyFill="1" applyBorder="1" applyProtection="1">
      <protection locked="0"/>
    </xf>
    <xf numFmtId="8" fontId="3" fillId="2" borderId="9" xfId="0" applyNumberFormat="1" applyFont="1" applyFill="1" applyBorder="1" applyProtection="1">
      <protection locked="0"/>
    </xf>
    <xf numFmtId="166" fontId="3" fillId="2" borderId="9" xfId="0" applyNumberFormat="1" applyFont="1" applyFill="1" applyBorder="1" applyProtection="1">
      <protection locked="0"/>
    </xf>
    <xf numFmtId="165" fontId="3" fillId="2" borderId="12" xfId="0" applyNumberFormat="1" applyFont="1" applyFill="1" applyBorder="1" applyProtection="1">
      <protection locked="0"/>
    </xf>
    <xf numFmtId="0" fontId="3" fillId="2" borderId="14" xfId="0" applyFont="1" applyFill="1" applyBorder="1" applyProtection="1">
      <protection locked="0"/>
    </xf>
    <xf numFmtId="0" fontId="6" fillId="4" borderId="17" xfId="0" applyFont="1" applyFill="1" applyBorder="1" applyAlignment="1" applyProtection="1">
      <alignment horizontal="left"/>
    </xf>
    <xf numFmtId="0" fontId="6" fillId="4" borderId="18" xfId="0" applyFont="1" applyFill="1" applyBorder="1" applyAlignment="1" applyProtection="1">
      <alignment horizontal="left"/>
    </xf>
  </cellXfs>
  <cellStyles count="2">
    <cellStyle name="Currency 2" xfId="1" xr:uid="{00000000-0005-0000-0000-000000000000}"/>
    <cellStyle name="Normal"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460375</xdr:colOff>
      <xdr:row>0</xdr:row>
      <xdr:rowOff>88900</xdr:rowOff>
    </xdr:from>
    <xdr:to>
      <xdr:col>1</xdr:col>
      <xdr:colOff>2403475</xdr:colOff>
      <xdr:row>4</xdr:row>
      <xdr:rowOff>171015</xdr:rowOff>
    </xdr:to>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60375" y="88900"/>
          <a:ext cx="2540000" cy="958415"/>
        </a:xfrm>
        <a:prstGeom prst="rect">
          <a:avLst/>
        </a:prstGeom>
        <a:noFill/>
        <a:ln w="1">
          <a:noFill/>
          <a:miter lim="800000"/>
          <a:headEnd/>
          <a:tailEnd type="none" w="med" len="med"/>
        </a:ln>
        <a:effectLst/>
      </xdr:spPr>
    </xdr:pic>
    <xdr:clientData/>
  </xdr:twoCellAnchor>
  <xdr:twoCellAnchor>
    <xdr:from>
      <xdr:col>3</xdr:col>
      <xdr:colOff>63500</xdr:colOff>
      <xdr:row>16</xdr:row>
      <xdr:rowOff>116417</xdr:rowOff>
    </xdr:from>
    <xdr:to>
      <xdr:col>4</xdr:col>
      <xdr:colOff>560919</xdr:colOff>
      <xdr:row>21</xdr:row>
      <xdr:rowOff>84667</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H="1" flipV="1">
          <a:off x="4413250" y="3767667"/>
          <a:ext cx="1132419" cy="9842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504825</xdr:colOff>
      <xdr:row>32</xdr:row>
      <xdr:rowOff>139699</xdr:rowOff>
    </xdr:from>
    <xdr:to>
      <xdr:col>6</xdr:col>
      <xdr:colOff>781050</xdr:colOff>
      <xdr:row>53</xdr:row>
      <xdr:rowOff>139700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04825" y="7175499"/>
          <a:ext cx="8594725" cy="3733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200" b="1" u="sng"/>
            <a:t>Calculator Details</a:t>
          </a:r>
        </a:p>
        <a:p>
          <a:r>
            <a:rPr lang="en-CA" sz="1200" b="0" i="1" u="none"/>
            <a:t>Expected</a:t>
          </a:r>
          <a:r>
            <a:rPr lang="en-CA" sz="1200" b="0" i="1" u="none" baseline="0"/>
            <a:t> weight and price of calves: </a:t>
          </a:r>
          <a:r>
            <a:rPr lang="en-CA" sz="1200" b="0" i="0" u="none" baseline="0"/>
            <a:t>This calculator assumes calves are sold at weaning, and inputs required are the expected weight and price of calves at weaning</a:t>
          </a:r>
        </a:p>
        <a:p>
          <a:endParaRPr lang="en-CA" sz="1200" b="0" i="1" u="none" baseline="0"/>
        </a:p>
        <a:p>
          <a:r>
            <a:rPr lang="en-CA" sz="1200" b="0" i="1" u="none" baseline="0"/>
            <a:t>Expected weaning rate: </a:t>
          </a:r>
          <a:r>
            <a:rPr lang="en-CA" sz="1200" b="0" i="0" u="none" baseline="0"/>
            <a:t>Number of weaned calves divided by cows exposed </a:t>
          </a:r>
        </a:p>
        <a:p>
          <a:r>
            <a:rPr lang="en-CA" sz="1200" b="0" i="1" u="none" baseline="0"/>
            <a:t>Annual maintenance cost: </a:t>
          </a:r>
          <a:r>
            <a:rPr lang="en-CA" sz="1200" b="0" i="0" u="none" baseline="0"/>
            <a:t>This number can calculated using the adjacent box</a:t>
          </a:r>
        </a:p>
        <a:p>
          <a:r>
            <a:rPr lang="en-CA" sz="1200" b="0" i="1" u="none" baseline="0"/>
            <a:t>Cow to bull ratio: </a:t>
          </a:r>
          <a:r>
            <a:rPr lang="en-CA" sz="1200" b="0" i="0" u="none" baseline="0"/>
            <a:t>This can vary depending on bull efficiency, pasture size, and herd size</a:t>
          </a:r>
        </a:p>
        <a:p>
          <a:pPr marL="0" marR="0" indent="0" defTabSz="914400" eaLnBrk="1" fontAlgn="auto" latinLnBrk="0" hangingPunct="1">
            <a:lnSpc>
              <a:spcPct val="100000"/>
            </a:lnSpc>
            <a:spcBef>
              <a:spcPts val="0"/>
            </a:spcBef>
            <a:spcAft>
              <a:spcPts val="0"/>
            </a:spcAft>
            <a:buClrTx/>
            <a:buSzTx/>
            <a:buFontTx/>
            <a:buNone/>
            <a:tabLst/>
            <a:defRPr/>
          </a:pPr>
          <a:r>
            <a:rPr lang="en-CA" sz="1100" b="0" i="1" baseline="0">
              <a:solidFill>
                <a:schemeClr val="dk1"/>
              </a:solidFill>
              <a:latin typeface="+mn-lt"/>
              <a:ea typeface="+mn-ea"/>
              <a:cs typeface="+mn-cs"/>
            </a:rPr>
            <a:t>Years of service: </a:t>
          </a:r>
          <a:r>
            <a:rPr lang="en-CA" sz="1100" b="0" i="0" baseline="0">
              <a:solidFill>
                <a:schemeClr val="dk1"/>
              </a:solidFill>
              <a:latin typeface="+mn-lt"/>
              <a:ea typeface="+mn-ea"/>
              <a:cs typeface="+mn-cs"/>
            </a:rPr>
            <a:t>Please enter a whole number between 1 and 12</a:t>
          </a:r>
          <a:endParaRPr lang="en-CA" sz="1100">
            <a:solidFill>
              <a:schemeClr val="dk1"/>
            </a:solidFill>
            <a:latin typeface="+mn-lt"/>
            <a:ea typeface="+mn-ea"/>
            <a:cs typeface="+mn-cs"/>
          </a:endParaRPr>
        </a:p>
        <a:p>
          <a:r>
            <a:rPr lang="en-CA" sz="1200" b="0" i="1" u="none" baseline="0"/>
            <a:t>Bull salvage value: </a:t>
          </a:r>
          <a:r>
            <a:rPr lang="en-CA" sz="1200" b="0" i="0" u="none" baseline="0"/>
            <a:t>The amount the bull can sell for at the end of his breeding life</a:t>
          </a:r>
        </a:p>
        <a:p>
          <a:r>
            <a:rPr lang="en-CA" sz="1100" b="0" i="1" baseline="0">
              <a:solidFill>
                <a:schemeClr val="dk1"/>
              </a:solidFill>
              <a:latin typeface="+mn-lt"/>
              <a:ea typeface="+mn-ea"/>
              <a:cs typeface="+mn-cs"/>
            </a:rPr>
            <a:t>Death loss</a:t>
          </a:r>
          <a:r>
            <a:rPr lang="en-CA" sz="1100" b="0" i="0" baseline="0">
              <a:solidFill>
                <a:schemeClr val="dk1"/>
              </a:solidFill>
              <a:latin typeface="+mn-lt"/>
              <a:ea typeface="+mn-ea"/>
              <a:cs typeface="+mn-cs"/>
            </a:rPr>
            <a:t>: This reflects the probability the bull sustains an injury or disease that takes him out of service before his predicted years of service</a:t>
          </a:r>
          <a:endParaRPr lang="en-CA" sz="1200"/>
        </a:p>
        <a:p>
          <a:r>
            <a:rPr lang="en-CA" sz="1200" b="0" i="1" u="none" baseline="0"/>
            <a:t>% calf value attributed to the bull</a:t>
          </a:r>
          <a:r>
            <a:rPr lang="en-CA" sz="1200" b="0" i="0" u="none" baseline="0"/>
            <a:t> This parameter describes the proportion of the calf's value that is directly provided from the bull</a:t>
          </a:r>
        </a:p>
        <a:p>
          <a:pPr marL="0" marR="0" indent="0" defTabSz="914400" eaLnBrk="1" fontAlgn="auto" latinLnBrk="0" hangingPunct="1">
            <a:lnSpc>
              <a:spcPct val="100000"/>
            </a:lnSpc>
            <a:spcBef>
              <a:spcPts val="0"/>
            </a:spcBef>
            <a:spcAft>
              <a:spcPts val="0"/>
            </a:spcAft>
            <a:buClrTx/>
            <a:buSzTx/>
            <a:buFontTx/>
            <a:buNone/>
            <a:tabLst/>
            <a:defRPr/>
          </a:pPr>
          <a:r>
            <a:rPr lang="en-CA" sz="1100" b="0" i="1">
              <a:solidFill>
                <a:schemeClr val="dk1"/>
              </a:solidFill>
              <a:latin typeface="+mn-lt"/>
              <a:ea typeface="+mn-ea"/>
              <a:cs typeface="+mn-cs"/>
            </a:rPr>
            <a:t>Interest rate</a:t>
          </a:r>
          <a:r>
            <a:rPr lang="en-CA" sz="1100" b="0">
              <a:solidFill>
                <a:schemeClr val="dk1"/>
              </a:solidFill>
              <a:latin typeface="+mn-lt"/>
              <a:ea typeface="+mn-ea"/>
              <a:cs typeface="+mn-cs"/>
            </a:rPr>
            <a:t>: Represents cost of borrowing money, and it is used to adjust future values into their present value</a:t>
          </a:r>
          <a:endParaRPr lang="en-CA" sz="1200" b="0" i="0" u="none" baseline="0"/>
        </a:p>
        <a:p>
          <a:r>
            <a:rPr lang="en-CA" sz="1200" b="0" i="1" u="none"/>
            <a:t>Bull value (Breakeven price): </a:t>
          </a:r>
          <a:r>
            <a:rPr lang="en-CA" sz="1200" b="0" i="0" u="none"/>
            <a:t>The net present value of the bull; where there would</a:t>
          </a:r>
          <a:r>
            <a:rPr lang="en-CA" sz="1200" b="0" i="0" u="none" baseline="0"/>
            <a:t> be no profit or loss. </a:t>
          </a:r>
        </a:p>
        <a:p>
          <a:endParaRPr lang="en-CA" sz="1200" b="0" i="0" u="none" baseline="0"/>
        </a:p>
        <a:p>
          <a:r>
            <a:rPr lang="en-CA" sz="1200" b="1" i="0" u="none" baseline="0"/>
            <a:t>Cost of Natural Breeding</a:t>
          </a:r>
          <a:r>
            <a:rPr lang="en-CA" sz="1200" b="0" i="0" u="none" baseline="0"/>
            <a:t>: takes the lifetime costs of purchase (breakeven) price less salvage value and annual maintenance for the years of service divided by the number of calves sired over the lifetime of the bull.</a:t>
          </a:r>
        </a:p>
        <a:p>
          <a:endParaRPr lang="en-CA" sz="1200" b="0" i="0" u="none" baseline="0"/>
        </a:p>
        <a:p>
          <a:r>
            <a:rPr lang="en-CA" sz="1200" b="0" i="0" u="sng" baseline="0"/>
            <a:t>Note</a:t>
          </a:r>
          <a:r>
            <a:rPr lang="en-CA" sz="1200" b="0" i="0" u="none" baseline="0"/>
            <a:t>: This calculator is meant as a general guide and may not reflect the true bull value for your individual farm. Furtherinformation can be found in the accompanying fact sheet. </a:t>
          </a:r>
          <a:endParaRPr lang="en-CA" sz="1200" b="0" i="1" u="none"/>
        </a:p>
      </xdr:txBody>
    </xdr:sp>
    <xdr:clientData/>
  </xdr:twoCellAnchor>
  <xdr:twoCellAnchor>
    <xdr:from>
      <xdr:col>3</xdr:col>
      <xdr:colOff>84668</xdr:colOff>
      <xdr:row>20</xdr:row>
      <xdr:rowOff>2</xdr:rowOff>
    </xdr:from>
    <xdr:to>
      <xdr:col>4</xdr:col>
      <xdr:colOff>584200</xdr:colOff>
      <xdr:row>26</xdr:row>
      <xdr:rowOff>63500</xdr:rowOff>
    </xdr:to>
    <xdr:cxnSp macro="">
      <xdr:nvCxnSpPr>
        <xdr:cNvPr id="6" name="Straight Arrow Connector 5">
          <a:extLst>
            <a:ext uri="{FF2B5EF4-FFF2-40B4-BE49-F238E27FC236}">
              <a16:creationId xmlns:a16="http://schemas.microsoft.com/office/drawing/2014/main" id="{5E42EDAD-D8ED-4D41-9016-8082AF6667F9}"/>
            </a:ext>
          </a:extLst>
        </xdr:cNvPr>
        <xdr:cNvCxnSpPr/>
      </xdr:nvCxnSpPr>
      <xdr:spPr>
        <a:xfrm flipH="1" flipV="1">
          <a:off x="4694768" y="4191002"/>
          <a:ext cx="1159932" cy="133349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view="pageBreakPreview" zoomScale="60" zoomScaleNormal="90" workbookViewId="0">
      <selection activeCell="G27" sqref="G27"/>
    </sheetView>
  </sheetViews>
  <sheetFormatPr defaultRowHeight="15" x14ac:dyDescent="0.25"/>
  <cols>
    <col min="1" max="1" width="8.7109375" customWidth="1"/>
    <col min="2" max="2" width="37.5703125" customWidth="1"/>
    <col min="3" max="3" width="15" style="1" customWidth="1"/>
    <col min="4" max="4" width="9.5703125" customWidth="1"/>
    <col min="5" max="5" width="10" customWidth="1"/>
    <col min="6" max="6" width="40.42578125" customWidth="1"/>
    <col min="7" max="7" width="15.42578125" customWidth="1"/>
  </cols>
  <sheetData>
    <row r="1" spans="2:7" s="1" customFormat="1" x14ac:dyDescent="0.25"/>
    <row r="2" spans="2:7" s="1" customFormat="1" ht="23.25" x14ac:dyDescent="0.35">
      <c r="C2" s="3" t="s">
        <v>20</v>
      </c>
    </row>
    <row r="3" spans="2:7" s="1" customFormat="1" x14ac:dyDescent="0.25"/>
    <row r="4" spans="2:7" s="1" customFormat="1" ht="18.75" x14ac:dyDescent="0.3">
      <c r="C4" s="2" t="s">
        <v>6</v>
      </c>
    </row>
    <row r="5" spans="2:7" s="1" customFormat="1" x14ac:dyDescent="0.25"/>
    <row r="6" spans="2:7" s="1" customFormat="1" ht="21" x14ac:dyDescent="0.35">
      <c r="B6" s="28" t="s">
        <v>30</v>
      </c>
    </row>
    <row r="7" spans="2:7" s="1" customFormat="1" x14ac:dyDescent="0.25">
      <c r="B7" s="1" t="s">
        <v>32</v>
      </c>
    </row>
    <row r="8" spans="2:7" s="1" customFormat="1" ht="15.75" thickBot="1" x14ac:dyDescent="0.3">
      <c r="B8" s="1" t="s">
        <v>31</v>
      </c>
    </row>
    <row r="9" spans="2:7" s="1" customFormat="1" ht="17.25" thickTop="1" thickBot="1" x14ac:dyDescent="0.3">
      <c r="F9" s="5" t="s">
        <v>15</v>
      </c>
      <c r="G9" s="9"/>
    </row>
    <row r="10" spans="2:7" s="1" customFormat="1" ht="17.25" thickTop="1" thickBot="1" x14ac:dyDescent="0.3">
      <c r="B10" s="5" t="s">
        <v>12</v>
      </c>
      <c r="C10" s="4"/>
      <c r="F10" s="8" t="s">
        <v>9</v>
      </c>
      <c r="G10" s="15">
        <f>C13*C18</f>
        <v>20.759999999999998</v>
      </c>
    </row>
    <row r="11" spans="2:7" s="1" customFormat="1" ht="16.5" thickTop="1" x14ac:dyDescent="0.25">
      <c r="B11" s="7" t="s">
        <v>4</v>
      </c>
      <c r="C11" s="40">
        <v>525</v>
      </c>
      <c r="F11" s="7" t="s">
        <v>14</v>
      </c>
      <c r="G11" s="16">
        <f>G10*C12*C11</f>
        <v>24195.780000000002</v>
      </c>
    </row>
    <row r="12" spans="2:7" s="1" customFormat="1" ht="16.5" thickBot="1" x14ac:dyDescent="0.3">
      <c r="B12" s="7" t="s">
        <v>5</v>
      </c>
      <c r="C12" s="41">
        <v>2.2200000000000002</v>
      </c>
      <c r="F12" s="6" t="s">
        <v>19</v>
      </c>
      <c r="G12" s="17">
        <f>C22*C11*C12*C13*C18</f>
        <v>1330.7679000000001</v>
      </c>
    </row>
    <row r="13" spans="2:7" s="1" customFormat="1" ht="17.25" thickTop="1" thickBot="1" x14ac:dyDescent="0.3">
      <c r="B13" s="6" t="s">
        <v>1</v>
      </c>
      <c r="C13" s="42">
        <v>0.86499999999999999</v>
      </c>
    </row>
    <row r="14" spans="2:7" s="1" customFormat="1" ht="16.5" thickTop="1" thickBot="1" x14ac:dyDescent="0.3"/>
    <row r="15" spans="2:7" s="1" customFormat="1" ht="17.25" thickTop="1" thickBot="1" x14ac:dyDescent="0.3">
      <c r="F15" s="5" t="s">
        <v>16</v>
      </c>
      <c r="G15" s="10"/>
    </row>
    <row r="16" spans="2:7" s="1" customFormat="1" ht="17.25" thickTop="1" thickBot="1" x14ac:dyDescent="0.3">
      <c r="B16" s="5" t="s">
        <v>13</v>
      </c>
      <c r="C16" s="10"/>
      <c r="F16" s="7" t="s">
        <v>24</v>
      </c>
      <c r="G16" s="40">
        <v>180</v>
      </c>
    </row>
    <row r="17" spans="2:7" s="1" customFormat="1" ht="16.5" thickTop="1" x14ac:dyDescent="0.25">
      <c r="B17" s="7" t="s">
        <v>8</v>
      </c>
      <c r="C17" s="11">
        <f>G22</f>
        <v>820</v>
      </c>
      <c r="F17" s="7" t="s">
        <v>25</v>
      </c>
      <c r="G17" s="46">
        <v>1.5</v>
      </c>
    </row>
    <row r="18" spans="2:7" s="1" customFormat="1" ht="15.75" x14ac:dyDescent="0.25">
      <c r="B18" s="7" t="s">
        <v>3</v>
      </c>
      <c r="C18" s="43">
        <v>24</v>
      </c>
      <c r="F18" s="7" t="s">
        <v>26</v>
      </c>
      <c r="G18" s="12">
        <f>G16*G17</f>
        <v>270</v>
      </c>
    </row>
    <row r="19" spans="2:7" s="1" customFormat="1" ht="15.75" x14ac:dyDescent="0.25">
      <c r="B19" s="7" t="s">
        <v>0</v>
      </c>
      <c r="C19" s="43">
        <v>6</v>
      </c>
      <c r="F19" s="7" t="s">
        <v>17</v>
      </c>
      <c r="G19" s="47">
        <v>100</v>
      </c>
    </row>
    <row r="20" spans="2:7" s="1" customFormat="1" ht="15.75" x14ac:dyDescent="0.25">
      <c r="B20" s="7" t="s">
        <v>7</v>
      </c>
      <c r="C20" s="18">
        <f>+G27</f>
        <v>2375</v>
      </c>
      <c r="F20" s="7" t="s">
        <v>34</v>
      </c>
      <c r="G20" s="47">
        <v>200</v>
      </c>
    </row>
    <row r="21" spans="2:7" s="1" customFormat="1" ht="15.75" x14ac:dyDescent="0.25">
      <c r="B21" s="7" t="s">
        <v>21</v>
      </c>
      <c r="C21" s="44">
        <v>3.7999999999999999E-2</v>
      </c>
      <c r="F21" s="7" t="s">
        <v>33</v>
      </c>
      <c r="G21" s="47">
        <v>250</v>
      </c>
    </row>
    <row r="22" spans="2:7" s="1" customFormat="1" ht="16.5" thickBot="1" x14ac:dyDescent="0.3">
      <c r="B22" s="6" t="s">
        <v>2</v>
      </c>
      <c r="C22" s="45">
        <v>5.5E-2</v>
      </c>
      <c r="F22" s="23" t="s">
        <v>18</v>
      </c>
      <c r="G22" s="13">
        <f>SUM(G19:G21,G18)</f>
        <v>820</v>
      </c>
    </row>
    <row r="23" spans="2:7" s="1" customFormat="1" ht="17.25" thickTop="1" thickBot="1" x14ac:dyDescent="0.3">
      <c r="B23" s="21"/>
      <c r="C23" s="22"/>
    </row>
    <row r="24" spans="2:7" s="1" customFormat="1" ht="17.25" thickTop="1" thickBot="1" x14ac:dyDescent="0.3">
      <c r="F24" s="24" t="s">
        <v>22</v>
      </c>
      <c r="G24" s="19"/>
    </row>
    <row r="25" spans="2:7" s="1" customFormat="1" ht="17.25" thickTop="1" thickBot="1" x14ac:dyDescent="0.3">
      <c r="B25" s="5" t="s">
        <v>11</v>
      </c>
      <c r="C25" s="4"/>
      <c r="F25" s="25" t="s">
        <v>23</v>
      </c>
      <c r="G25" s="48">
        <v>0.95</v>
      </c>
    </row>
    <row r="26" spans="2:7" s="1" customFormat="1" ht="17.25" thickTop="1" thickBot="1" x14ac:dyDescent="0.3">
      <c r="B26" s="29" t="s">
        <v>10</v>
      </c>
      <c r="C26" s="20">
        <v>0.03</v>
      </c>
      <c r="F26" s="26" t="s">
        <v>27</v>
      </c>
      <c r="G26" s="49">
        <v>2500</v>
      </c>
    </row>
    <row r="27" spans="2:7" s="1" customFormat="1" ht="17.25" thickTop="1" thickBot="1" x14ac:dyDescent="0.3">
      <c r="F27" s="30" t="s">
        <v>28</v>
      </c>
      <c r="G27" s="31">
        <f>+G26*G25</f>
        <v>2375</v>
      </c>
    </row>
    <row r="28" spans="2:7" s="1" customFormat="1" ht="15.75" thickBot="1" x14ac:dyDescent="0.3">
      <c r="F28" s="32"/>
      <c r="G28" s="33"/>
    </row>
    <row r="29" spans="2:7" s="1" customFormat="1" ht="22.5" thickTop="1" thickBot="1" x14ac:dyDescent="0.4">
      <c r="B29" s="14" t="s">
        <v>29</v>
      </c>
      <c r="F29" s="50" t="s">
        <v>37</v>
      </c>
      <c r="G29" s="51"/>
    </row>
    <row r="30" spans="2:7" s="1" customFormat="1" ht="27.75" thickTop="1" thickBot="1" x14ac:dyDescent="0.45">
      <c r="B30" s="27">
        <f>IF(C19=1,(G12-C17)*(1-C21)/(1+C26)+(C20/(1+C26)^C19),IF(C19=2,SUM((G12-C17)*(1-C21)/(1+C26),(G12-C17)*(1-C21)/(1+C26)^2)+C20/(1+C26)^C19,IF(C19=3,SUM(C20/(1+C26)^C19,(G12-C17)*(1-C21)/(1+C26),(G12-C17)*(1-C21)/(1+C26)^2,(G12-C17)*(1-C21)/(1+C26)^3),IF(C19=4,SUM(C20/(1+C26)^C19,(G12-C17)*(1-C21)/(1+C26),(G12-C17)*(1-C21)/(1+C26)^2,(G12-C17)*(1-C21)/(1+C26)^3,(G12-C17)*(1-C21)/(1+C26)^4),IF(C19=5,SUM(C20/(1+C26)^C19,(G12-C17)*(1-C21)/(1+C26),(G12-C17)*(1-C21)/(1+C26)^2,(G12-C17)*(1-C21)/(1+C26)^3,(G12-C17)*(1-C21)/(1+C26)^4, (G12-C17)*(1-C21)/(1+C26)^5),IF(C19=6,SUM(C20/(1+C26)^C19,(G12-C17)*(1-C21)/(1+C26),(G12-C17)*(1-C21)/(1+C26)^2,(G12-C17)*(1-C21)/(1+C26)^3,(G12-C17)*(1-C21)/(1+C26)^4, (G12-C17)*(1-C21)/(1+C26)^5, (G12-C17)*(1-C21)/(1+C26)^6), IF(C19=7,SUM(C20/(1+C26)^C19,(G12-C17)*(1-C21)/(1+C26),(G12-C17)*(1-C21)/(1+C26)^2,(G12-C17)*(1-C21)/(1+C26)^3,(G12-C17)*(1-C21)/(1+C26)^4, (G12-C17)*(1-C21)/(1+C26)^5, (G12-C17)*(1-C21)/(1+C26)^6,(G12-C17)*(1-C21)/(1+C26)^7),IF(C19=8,SUM(C20/(1+C26)^C19,(G12-C17)*(1-C21)/(1+C26),(G12-C17)*(1-C21)/(1+C26)^2,(G12-C17)*(1-C21)/(1+C26)^3,(G12-C17)*(1-C21)/(1+C26)^4, (G12-C17)*(1-C21)/(1+C26)^5, (G12-C17)*(1-C21)/(1+C26)^6,(G12-C17)*(1-C21)/(1+C26)^7, (G12-C17)*(1-C21)/(1+C26)^8),IF(C19=9,SUM(C20/(1+C26)^C19,(G12-C17)*(1-C21)/(1+C26),(G12-C17)*(1-C21)/(1+C26)^2,(G12-C17)*(1-C21)/(1+C26)^3,(G12-C17)*(1-C21)/(1+C26)^4, (G12-C17)*(1-C21)/(1+C26)^5, (G12-C17)*(1-C21)/(1+C26)^6,(G12-C17)*(1-C21)/(1+C26)^7, (G12-C17)*(1-C21)/(1+C26)^8,(G12-C17)*(1-C21)/(1+C26)^9),IF(C19=10,SUM(C20/(1+C26)^C19,(G12-C17)*(1-C21)/(1+C26),(G12-C17)*(1-C21)/(1+C26)^2,(G12-C17)*(1-C21)/(1+C26)^3,(G12-C17)*(1-C21)/(1+C26)^4, (G12-C17)*(1-C21)/(1+C26)^5, (G12-C17)*(1-C21)/(1+C26)^6,(G12-C17)*(1-C21)/(1+C26)^7, (G12-C17)*(1-C21)/(1+C26)^8,(G12-C17)*(1-C21)/(1+C26)^9, (G12-C17)*(1-C21)/(1+C26)^10),IF(C19=11,SUM(C20/(1+C26)^C19,(G12-C17)*(1-C21)/(1+C26),(G12-C17)*(1-C21)/(1+C26)^2,(G12-C17)*(1-C21)/(1+C26)^3,(G12-C17)*(1-C21)/(1+C26)^4, (G12-C17)*(1-C21)/(1+C26)^5, (G12-C17)*(1-C21)/(1+C26)^6,(G12-C17)*(1-C21)/(1+C26)^7, (G12-C17)*(1-C21)/(1+C26)^8,(G12-C17)*(1-C21)/(1+C26)^9, (G12-C17)*(1-C21)/(1+C26)^10, (G12-C17)*(1-C21)/(1+C26)^11),IF(C19=12,SUM(C20/(1+C26)^C19,(G12-C17)*(1-C21)/(1+C26),(G12-C17)*(1-C21)/(1+C26)^2,(G12-C17)*(1-C21)/(1+C26)^3,(G12-C17)*(1-C21)/(1+C26)^4, (G12-C17)*(1-C21)/(1+C26)^5, (G12-C17)*(1-C21)/(1+C26)^6,(G12-C17)*(1-C21)/(1+C26)^7, (G12-C17)*(1-C21)/(1+C26)^8,(G12-C17)*(1-C21)/(1+C26)^9, (G12-C17)*(1-C21)/(1+C26)^10, (G12-C17)*(1-C21)/(1+C26)^11, (G12-C17)*(1-C21)/(1+C26)^12),"Enter a value between 1 and 12 for Years of Service"))))))))))))</f>
        <v>4650.8093623991799</v>
      </c>
      <c r="F30" s="34" t="s">
        <v>35</v>
      </c>
      <c r="G30" s="35">
        <f>+((B30-C20)+(C17*C19))</f>
        <v>7195.8093623991799</v>
      </c>
    </row>
    <row r="31" spans="2:7" s="1" customFormat="1" ht="17.25" thickTop="1" thickBot="1" x14ac:dyDescent="0.3">
      <c r="F31" s="36" t="s">
        <v>38</v>
      </c>
      <c r="G31" s="37">
        <f>+(C18*C19)</f>
        <v>144</v>
      </c>
    </row>
    <row r="32" spans="2:7" s="1" customFormat="1" ht="27" thickBot="1" x14ac:dyDescent="0.45">
      <c r="F32" s="38" t="s">
        <v>36</v>
      </c>
      <c r="G32" s="39">
        <f>+G30/G31</f>
        <v>49.970898349994307</v>
      </c>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pans="1:7" s="1" customFormat="1" x14ac:dyDescent="0.25"/>
    <row r="66" spans="1:7" s="1" customFormat="1" x14ac:dyDescent="0.25"/>
    <row r="67" spans="1:7" s="1" customFormat="1" x14ac:dyDescent="0.25"/>
    <row r="68" spans="1:7" s="1" customFormat="1" x14ac:dyDescent="0.25">
      <c r="F68"/>
      <c r="G68"/>
    </row>
    <row r="69" spans="1:7" s="1" customFormat="1" x14ac:dyDescent="0.25">
      <c r="A69"/>
      <c r="B69"/>
      <c r="F69"/>
      <c r="G69"/>
    </row>
  </sheetData>
  <sheetProtection algorithmName="SHA-512" hashValue="EKFVibDadyBqeI2hDrkqGr6ZVKNJ/jYdlsKNAqfS7ik4EysPaS3oOuaSED4ebYJn3ohlchDoUr/5wrzZkDA2CA==" saltValue="YKxMW7f3AbT680Qgx3V3WA==" spinCount="100000" sheet="1" objects="1" scenarios="1"/>
  <mergeCells count="1">
    <mergeCell ref="F29:G29"/>
  </mergeCells>
  <pageMargins left="0.7" right="0.7" top="0.75" bottom="0.75" header="0.3" footer="0.3"/>
  <pageSetup scale="6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1157D3B8F73946A976B4BF8D028BA1" ma:contentTypeVersion="10" ma:contentTypeDescription="Create a new document." ma:contentTypeScope="" ma:versionID="1af6b3430defd58a1a197d034ed1d7d6">
  <xsd:schema xmlns:xsd="http://www.w3.org/2001/XMLSchema" xmlns:xs="http://www.w3.org/2001/XMLSchema" xmlns:p="http://schemas.microsoft.com/office/2006/metadata/properties" xmlns:ns2="4de526d9-6600-41fe-ac9f-b553f9b8b298" xmlns:ns3="251cae61-8135-4a88-bc5f-8b47aaccd9f5" targetNamespace="http://schemas.microsoft.com/office/2006/metadata/properties" ma:root="true" ma:fieldsID="4ab37db6addd861da9af7216e550a36b" ns2:_="" ns3:_="">
    <xsd:import namespace="4de526d9-6600-41fe-ac9f-b553f9b8b298"/>
    <xsd:import namespace="251cae61-8135-4a88-bc5f-8b47aaccd9f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e526d9-6600-41fe-ac9f-b553f9b8b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1cae61-8135-4a88-bc5f-8b47aaccd9f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62DD03-E17C-4B9A-8FC5-900301E99E0E}">
  <ds:schemaRefs>
    <ds:schemaRef ds:uri="http://purl.org/dc/elements/1.1/"/>
    <ds:schemaRef ds:uri="http://schemas.openxmlformats.org/package/2006/metadata/core-properties"/>
    <ds:schemaRef ds:uri="http://schemas.microsoft.com/office/infopath/2007/PartnerControls"/>
    <ds:schemaRef ds:uri="4de526d9-6600-41fe-ac9f-b553f9b8b298"/>
    <ds:schemaRef ds:uri="http://purl.org/dc/terms/"/>
    <ds:schemaRef ds:uri="http://schemas.microsoft.com/office/2006/metadata/properties"/>
    <ds:schemaRef ds:uri="http://schemas.microsoft.com/office/2006/documentManagement/types"/>
    <ds:schemaRef ds:uri="251cae61-8135-4a88-bc5f-8b47aaccd9f5"/>
    <ds:schemaRef ds:uri="http://www.w3.org/XML/1998/namespace"/>
    <ds:schemaRef ds:uri="http://purl.org/dc/dcmitype/"/>
  </ds:schemaRefs>
</ds:datastoreItem>
</file>

<file path=customXml/itemProps2.xml><?xml version="1.0" encoding="utf-8"?>
<ds:datastoreItem xmlns:ds="http://schemas.openxmlformats.org/officeDocument/2006/customXml" ds:itemID="{D9DD9456-6C3F-4422-8FCD-D100E3D43A3F}">
  <ds:schemaRefs>
    <ds:schemaRef ds:uri="http://schemas.microsoft.com/sharepoint/v3/contenttype/forms"/>
  </ds:schemaRefs>
</ds:datastoreItem>
</file>

<file path=customXml/itemProps3.xml><?xml version="1.0" encoding="utf-8"?>
<ds:datastoreItem xmlns:ds="http://schemas.openxmlformats.org/officeDocument/2006/customXml" ds:itemID="{61A2D2D1-C853-4EA8-BF7A-E173036166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e526d9-6600-41fe-ac9f-b553f9b8b298"/>
    <ds:schemaRef ds:uri="251cae61-8135-4a88-bc5f-8b47aaccd9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Bull Breakeven Price</vt:lpstr>
      <vt:lpstr>'Bull Breakeven Price'!Print_Area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dc:creator>
  <cp:lastModifiedBy>Ellen Crane</cp:lastModifiedBy>
  <cp:lastPrinted>2019-02-11T15:56:33Z</cp:lastPrinted>
  <dcterms:created xsi:type="dcterms:W3CDTF">2019-01-15T05:56:46Z</dcterms:created>
  <dcterms:modified xsi:type="dcterms:W3CDTF">2019-06-20T19:11:46Z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0x0101005A1157D3B8F73946A976B4BF8D028BA1</vt:lpwstr>
  </property>
</Properties>
</file>